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9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kuwata/Dropbox/授業/中央大学/2018-19/基礎数学B2/"/>
    </mc:Choice>
  </mc:AlternateContent>
  <xr:revisionPtr revIDLastSave="0" documentId="13_ncr:1_{D9F68BE3-FEFB-3043-8D65-75E181717E08}" xr6:coauthVersionLast="36" xr6:coauthVersionMax="36" xr10:uidLastSave="{00000000-0000-0000-0000-000000000000}"/>
  <bookViews>
    <workbookView xWindow="1940" yWindow="460" windowWidth="16360" windowHeight="16060" tabRatio="500" activeTab="1" xr2:uid="{00000000-000D-0000-FFFF-FFFF00000000}"/>
  </bookViews>
  <sheets>
    <sheet name="問題1" sheetId="2" r:id="rId1"/>
    <sheet name="問題2" sheetId="1" r:id="rId2"/>
  </sheets>
  <definedNames>
    <definedName name="_xlchart.v1.0" hidden="1">問題1!$A$2:$A$8</definedName>
    <definedName name="_xlchart.v1.1" hidden="1">問題1!$B$2:$B$8</definedName>
    <definedName name="_xlchart.v1.2" hidden="1">問題1!$I$36:$I$42</definedName>
    <definedName name="_xlchart.v1.3" hidden="1">問題2!$A$2:$A$7</definedName>
    <definedName name="_xlchart.v1.4" hidden="1">問題2!$B$2:$B$7</definedName>
    <definedName name="_xlchart.v1.5" hidden="1">問題2!$I$36:$I$41</definedName>
    <definedName name="solver_eng" localSheetId="1" hidden="1">1</definedName>
    <definedName name="solver_lin" localSheetId="1" hidden="1">2</definedName>
    <definedName name="solver_neg" localSheetId="1" hidden="1">1</definedName>
    <definedName name="solver_num" localSheetId="1" hidden="1">0</definedName>
    <definedName name="solver_opt" localSheetId="1" hidden="1">問題2!$C$13</definedName>
    <definedName name="solver_typ" localSheetId="1" hidden="1">1</definedName>
    <definedName name="solver_val" localSheetId="1" hidden="1">0</definedName>
    <definedName name="solver_ver" localSheetId="1" hidden="1">2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2" l="1"/>
  <c r="D3" i="2"/>
  <c r="F3" i="2" s="1"/>
  <c r="D4" i="2"/>
  <c r="D5" i="2"/>
  <c r="D6" i="2"/>
  <c r="D7" i="2"/>
  <c r="F7" i="2" s="1"/>
  <c r="D8" i="2"/>
  <c r="C2" i="2"/>
  <c r="G2" i="2" s="1"/>
  <c r="C3" i="2"/>
  <c r="G3" i="2" s="1"/>
  <c r="C4" i="2"/>
  <c r="C5" i="2"/>
  <c r="G5" i="2" s="1"/>
  <c r="C6" i="2"/>
  <c r="G6" i="2"/>
  <c r="C7" i="2"/>
  <c r="G7" i="2" s="1"/>
  <c r="C8" i="2"/>
  <c r="E2" i="2"/>
  <c r="E3" i="2"/>
  <c r="E4" i="2"/>
  <c r="E6" i="2"/>
  <c r="E8" i="2"/>
  <c r="F2" i="2"/>
  <c r="F5" i="2"/>
  <c r="F6" i="2"/>
  <c r="C9" i="2"/>
  <c r="D2" i="1"/>
  <c r="F2" i="1" s="1"/>
  <c r="D3" i="1"/>
  <c r="D4" i="1"/>
  <c r="D5" i="1"/>
  <c r="F5" i="1" s="1"/>
  <c r="D6" i="1"/>
  <c r="D7" i="1"/>
  <c r="C2" i="1"/>
  <c r="C3" i="1"/>
  <c r="E3" i="1" s="1"/>
  <c r="G3" i="1"/>
  <c r="C4" i="1"/>
  <c r="G4" i="1" s="1"/>
  <c r="C5" i="1"/>
  <c r="C6" i="1"/>
  <c r="C7" i="1"/>
  <c r="G7" i="1" s="1"/>
  <c r="E5" i="1"/>
  <c r="F3" i="1"/>
  <c r="F4" i="1"/>
  <c r="F6" i="1"/>
  <c r="F7" i="1"/>
  <c r="G8" i="2" l="1"/>
  <c r="G9" i="2" s="1"/>
  <c r="G2" i="1"/>
  <c r="D8" i="1"/>
  <c r="E7" i="1"/>
  <c r="G6" i="1"/>
  <c r="G4" i="2"/>
  <c r="D9" i="2"/>
  <c r="D10" i="2"/>
  <c r="F8" i="2"/>
  <c r="F9" i="2" s="1"/>
  <c r="F4" i="2"/>
  <c r="E7" i="2"/>
  <c r="E9" i="2" s="1"/>
  <c r="F9" i="1"/>
  <c r="F8" i="1"/>
  <c r="G10" i="2"/>
  <c r="E6" i="1"/>
  <c r="E2" i="1"/>
  <c r="G5" i="1"/>
  <c r="E5" i="2"/>
  <c r="C8" i="1"/>
  <c r="D9" i="1"/>
  <c r="E4" i="1"/>
  <c r="C9" i="1"/>
  <c r="C10" i="2"/>
  <c r="F10" i="2" l="1"/>
  <c r="C14" i="2" s="1"/>
  <c r="C13" i="1"/>
  <c r="G8" i="1"/>
  <c r="E10" i="2"/>
  <c r="C13" i="2" s="1"/>
  <c r="C12" i="2"/>
  <c r="E9" i="1"/>
  <c r="C12" i="1" s="1"/>
  <c r="E8" i="1"/>
  <c r="G9" i="1"/>
  <c r="C11" i="1" s="1"/>
  <c r="C16" i="2" l="1"/>
  <c r="C17" i="2" s="1"/>
  <c r="C19" i="2" s="1"/>
  <c r="C15" i="2"/>
  <c r="C15" i="1"/>
  <c r="C16" i="1" s="1"/>
  <c r="C18" i="1" s="1"/>
  <c r="C14" i="1"/>
</calcChain>
</file>

<file path=xl/sharedStrings.xml><?xml version="1.0" encoding="utf-8"?>
<sst xmlns="http://schemas.openxmlformats.org/spreadsheetml/2006/main" count="28" uniqueCount="19">
  <si>
    <t>X</t>
    <phoneticPr fontId="2"/>
  </si>
  <si>
    <t>Y</t>
    <phoneticPr fontId="2"/>
  </si>
  <si>
    <t>UV</t>
    <phoneticPr fontId="2"/>
  </si>
  <si>
    <t>U = X</t>
    <phoneticPr fontId="2"/>
  </si>
  <si>
    <t>V =  Y</t>
    <phoneticPr fontId="2"/>
  </si>
  <si>
    <t>&lt;5</t>
  </si>
  <si>
    <t>Cov(X,Y) = E(UV) - E(U)E(V) =</t>
    <phoneticPr fontId="5"/>
  </si>
  <si>
    <t>V(X) = E(U^2) - E(U)^2 =</t>
    <phoneticPr fontId="5"/>
  </si>
  <si>
    <t xml:space="preserve">V(Y) = E(V^2) - E(V)^2 = </t>
    <phoneticPr fontId="5"/>
  </si>
  <si>
    <t>r = Cov(X,Y)/(σ(X)σ(Y)) =</t>
    <phoneticPr fontId="5"/>
  </si>
  <si>
    <t xml:space="preserve">b = Cov(X,Y)/V(X) = </t>
    <phoneticPr fontId="5"/>
  </si>
  <si>
    <t xml:space="preserve">a = E(Y) - b E(X) = </t>
    <phoneticPr fontId="5"/>
  </si>
  <si>
    <r>
      <t>U</t>
    </r>
    <r>
      <rPr>
        <vertAlign val="superscript"/>
        <sz val="10"/>
        <rFont val="游ゴシック体 ミディアム"/>
        <family val="2"/>
        <charset val="128"/>
      </rPr>
      <t>2</t>
    </r>
    <phoneticPr fontId="2"/>
  </si>
  <si>
    <r>
      <t>V</t>
    </r>
    <r>
      <rPr>
        <vertAlign val="superscript"/>
        <sz val="10"/>
        <rFont val="游ゴシック体 ミディアム"/>
        <family val="2"/>
        <charset val="128"/>
      </rPr>
      <t xml:space="preserve">２ </t>
    </r>
    <phoneticPr fontId="2"/>
  </si>
  <si>
    <t>U=X-60</t>
    <phoneticPr fontId="2"/>
  </si>
  <si>
    <t>V=Y-7</t>
    <phoneticPr fontId="2"/>
  </si>
  <si>
    <t>U^2</t>
    <phoneticPr fontId="2"/>
  </si>
  <si>
    <t>V^2</t>
    <phoneticPr fontId="2"/>
  </si>
  <si>
    <t xml:space="preserve"> &gt; 80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</si>
</sst>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_ "/>
  </numFmts>
  <fonts count="11">
    <font>
      <sz val="10"/>
      <color theme="1"/>
      <name val="ヒラギノ角ゴ ProN W3"/>
      <family val="2"/>
      <charset val="128"/>
    </font>
    <font>
      <sz val="6"/>
      <name val="ヒラギノ角ゴ ProN W3"/>
      <family val="2"/>
      <charset val="128"/>
    </font>
    <font>
      <sz val="6"/>
      <name val="ＭＳ Ｐゴシック"/>
      <family val="2"/>
      <charset val="128"/>
    </font>
    <font>
      <u/>
      <sz val="10"/>
      <color theme="10"/>
      <name val="ヒラギノ角ゴ ProN W3"/>
      <family val="2"/>
      <charset val="128"/>
    </font>
    <font>
      <u/>
      <sz val="10"/>
      <color theme="11"/>
      <name val="ヒラギノ角ゴ ProN W3"/>
      <family val="2"/>
      <charset val="128"/>
    </font>
    <font>
      <sz val="6"/>
      <name val="ＭＳ Ｐゴシック"/>
      <family val="2"/>
      <charset val="128"/>
      <scheme val="minor"/>
    </font>
    <font>
      <sz val="10"/>
      <name val="游ゴシック体 ミディアム"/>
      <family val="2"/>
      <charset val="128"/>
    </font>
    <font>
      <sz val="9"/>
      <name val="游ゴシック体 ミディアム"/>
      <family val="2"/>
      <charset val="128"/>
    </font>
    <font>
      <vertAlign val="superscript"/>
      <sz val="10"/>
      <name val="游ゴシック体 ミディアム"/>
      <family val="2"/>
      <charset val="128"/>
    </font>
    <font>
      <sz val="10"/>
      <color theme="1"/>
      <name val="游ゴシック体 ミディアム"/>
      <family val="2"/>
      <charset val="128"/>
    </font>
    <font>
      <sz val="9"/>
      <color theme="1"/>
      <name val="游ゴシック体 ミディアム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9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2" fontId="6" fillId="0" borderId="4" xfId="0" applyNumberFormat="1" applyFont="1" applyBorder="1"/>
    <xf numFmtId="0" fontId="10" fillId="0" borderId="0" xfId="0" applyFont="1" applyAlignment="1">
      <alignment vertical="center"/>
    </xf>
    <xf numFmtId="2" fontId="9" fillId="0" borderId="0" xfId="0" applyNumberFormat="1" applyFont="1"/>
    <xf numFmtId="176" fontId="9" fillId="0" borderId="0" xfId="0" applyNumberFormat="1" applyFont="1"/>
    <xf numFmtId="0" fontId="10" fillId="0" borderId="0" xfId="0" applyFont="1"/>
    <xf numFmtId="177" fontId="9" fillId="0" borderId="0" xfId="0" applyNumberFormat="1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 Line Fit  Plot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3.5500681751450984E-2"/>
                  <c:y val="0.1391147180861167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1000" baseline="0"/>
                      <a:t>y = </a:t>
                    </a:r>
                    <a:r>
                      <a:rPr lang="en-US" sz="1000" b="0" i="0" u="none" strike="noStrike" baseline="0">
                        <a:effectLst/>
                      </a:rPr>
                      <a:t>2.7603</a:t>
                    </a:r>
                    <a:r>
                      <a:rPr lang="en-US" sz="1000" b="0" i="0" u="none" strike="noStrike" baseline="0"/>
                      <a:t> + </a:t>
                    </a:r>
                    <a:r>
                      <a:rPr lang="en-US" altLang="ja-JP" sz="1000" baseline="0"/>
                      <a:t>0.0736 x  </a:t>
                    </a:r>
                    <a:endParaRPr lang="en-US" altLang="ja-JP" sz="10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問題1!$A$2:$A$8</c:f>
              <c:numCache>
                <c:formatCode>General</c:formatCode>
                <c:ptCount val="7"/>
                <c:pt idx="0">
                  <c:v>42</c:v>
                </c:pt>
                <c:pt idx="1">
                  <c:v>50</c:v>
                </c:pt>
                <c:pt idx="2">
                  <c:v>56</c:v>
                </c:pt>
                <c:pt idx="3">
                  <c:v>64</c:v>
                </c:pt>
                <c:pt idx="4">
                  <c:v>73</c:v>
                </c:pt>
                <c:pt idx="5">
                  <c:v>76</c:v>
                </c:pt>
                <c:pt idx="6">
                  <c:v>80</c:v>
                </c:pt>
              </c:numCache>
            </c:numRef>
          </c:xVal>
          <c:yVal>
            <c:numRef>
              <c:f>問題1!$B$2:$B$8</c:f>
              <c:numCache>
                <c:formatCode>General</c:formatCode>
                <c:ptCount val="7"/>
                <c:pt idx="0">
                  <c:v>5.2</c:v>
                </c:pt>
                <c:pt idx="1">
                  <c:v>7.5</c:v>
                </c:pt>
                <c:pt idx="2">
                  <c:v>5.9</c:v>
                </c:pt>
                <c:pt idx="3">
                  <c:v>8.5</c:v>
                </c:pt>
                <c:pt idx="4">
                  <c:v>8.5</c:v>
                </c:pt>
                <c:pt idx="5">
                  <c:v>7.8</c:v>
                </c:pt>
                <c:pt idx="6">
                  <c:v>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85-7B47-A32C-5A0D53AB649B}"/>
            </c:ext>
          </c:extLst>
        </c:ser>
        <c:ser>
          <c:idx val="1"/>
          <c:order val="1"/>
          <c:tx>
            <c:v>Predicted Y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問題1!$A$2:$A$8</c:f>
              <c:numCache>
                <c:formatCode>General</c:formatCode>
                <c:ptCount val="7"/>
                <c:pt idx="0">
                  <c:v>42</c:v>
                </c:pt>
                <c:pt idx="1">
                  <c:v>50</c:v>
                </c:pt>
                <c:pt idx="2">
                  <c:v>56</c:v>
                </c:pt>
                <c:pt idx="3">
                  <c:v>64</c:v>
                </c:pt>
                <c:pt idx="4">
                  <c:v>73</c:v>
                </c:pt>
                <c:pt idx="5">
                  <c:v>76</c:v>
                </c:pt>
                <c:pt idx="6">
                  <c:v>80</c:v>
                </c:pt>
              </c:numCache>
            </c:numRef>
          </c:xVal>
          <c:yVal>
            <c:numRef>
              <c:f>問題1!$I$36:$I$42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85-7B47-A32C-5A0D53AB6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5624464"/>
        <c:axId val="1896923920"/>
      </c:scatterChart>
      <c:valAx>
        <c:axId val="191562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923920"/>
        <c:crosses val="autoZero"/>
        <c:crossBetween val="midCat"/>
      </c:valAx>
      <c:valAx>
        <c:axId val="1896923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5624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 Line Fit  Plot</a:t>
            </a:r>
          </a:p>
        </c:rich>
      </c:tx>
      <c:layout>
        <c:manualLayout>
          <c:xMode val="edge"/>
          <c:yMode val="edge"/>
          <c:x val="5.5833392447567098E-4"/>
          <c:y val="0.874384236453201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484559362512098E-2"/>
          <c:y val="8.3024342636868295E-2"/>
          <c:w val="0.86900493012697699"/>
          <c:h val="0.80134498403159404"/>
        </c:manualLayout>
      </c:layout>
      <c:scatterChart>
        <c:scatterStyle val="lineMarker"/>
        <c:varyColors val="0"/>
        <c:ser>
          <c:idx val="0"/>
          <c:order val="0"/>
          <c:tx>
            <c:v>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5.1006337622431341E-2"/>
                  <c:y val="0.2249076188425796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1000" b="0" i="0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y =</a:t>
                    </a:r>
                    <a:r>
                      <a:rPr lang="en-US" altLang="ja-JP" sz="1000" b="0" i="0" u="none" strike="noStrike" baseline="0"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-</a:t>
                    </a:r>
                    <a:r>
                      <a:rPr lang="en-US" sz="1000" b="0" i="0" u="none" strike="noStrike" baseline="0"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3.1887</a:t>
                    </a:r>
                    <a:r>
                      <a:rPr lang="en-US" sz="1000" b="0" i="0" u="none" strike="noStrike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+</a:t>
                    </a:r>
                    <a:r>
                      <a:rPr lang="en-US" altLang="ja-JP" sz="1000" b="0" i="0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5.0377x </a:t>
                    </a:r>
                    <a:endParaRPr lang="en-US" altLang="ja-JP" sz="1000" b="0" i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問題2!$A$2:$A$7</c:f>
              <c:numCache>
                <c:formatCode>General</c:formatCode>
                <c:ptCount val="6"/>
                <c:pt idx="0">
                  <c:v>20</c:v>
                </c:pt>
                <c:pt idx="1">
                  <c:v>18</c:v>
                </c:pt>
                <c:pt idx="2">
                  <c:v>11</c:v>
                </c:pt>
                <c:pt idx="3">
                  <c:v>7</c:v>
                </c:pt>
                <c:pt idx="4">
                  <c:v>12</c:v>
                </c:pt>
                <c:pt idx="5">
                  <c:v>15</c:v>
                </c:pt>
              </c:numCache>
            </c:numRef>
          </c:xVal>
          <c:yVal>
            <c:numRef>
              <c:f>問題2!$B$2:$B$7</c:f>
              <c:numCache>
                <c:formatCode>General</c:formatCode>
                <c:ptCount val="6"/>
                <c:pt idx="0">
                  <c:v>95</c:v>
                </c:pt>
                <c:pt idx="1">
                  <c:v>88</c:v>
                </c:pt>
                <c:pt idx="2">
                  <c:v>50</c:v>
                </c:pt>
                <c:pt idx="3">
                  <c:v>30</c:v>
                </c:pt>
                <c:pt idx="4">
                  <c:v>62</c:v>
                </c:pt>
                <c:pt idx="5">
                  <c:v>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01-9D4B-B5AF-61C93E35EAC0}"/>
            </c:ext>
          </c:extLst>
        </c:ser>
        <c:ser>
          <c:idx val="1"/>
          <c:order val="1"/>
          <c:tx>
            <c:v>Predicted Y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問題2!$A$2:$A$7</c:f>
              <c:numCache>
                <c:formatCode>General</c:formatCode>
                <c:ptCount val="6"/>
                <c:pt idx="0">
                  <c:v>20</c:v>
                </c:pt>
                <c:pt idx="1">
                  <c:v>18</c:v>
                </c:pt>
                <c:pt idx="2">
                  <c:v>11</c:v>
                </c:pt>
                <c:pt idx="3">
                  <c:v>7</c:v>
                </c:pt>
                <c:pt idx="4">
                  <c:v>12</c:v>
                </c:pt>
                <c:pt idx="5">
                  <c:v>15</c:v>
                </c:pt>
              </c:numCache>
            </c:numRef>
          </c:xVal>
          <c:yVal>
            <c:numRef>
              <c:f>問題2!$I$36:$I$41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01-9D4B-B5AF-61C93E35E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3718432"/>
        <c:axId val="1872524448"/>
      </c:scatterChart>
      <c:valAx>
        <c:axId val="1913718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2524448"/>
        <c:crosses val="autoZero"/>
        <c:crossBetween val="midCat"/>
      </c:valAx>
      <c:valAx>
        <c:axId val="18725244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3718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755952</xdr:colOff>
      <xdr:row>19</xdr:row>
      <xdr:rowOff>190097</xdr:rowOff>
    </xdr:from>
    <xdr:to>
      <xdr:col>7</xdr:col>
      <xdr:colOff>544285</xdr:colOff>
      <xdr:row>49</xdr:row>
      <xdr:rowOff>75797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360680</xdr:colOff>
      <xdr:row>19</xdr:row>
      <xdr:rowOff>22860</xdr:rowOff>
    </xdr:from>
    <xdr:to>
      <xdr:col>7</xdr:col>
      <xdr:colOff>683260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"/>
  <sheetViews>
    <sheetView zoomScale="126" zoomScaleNormal="126" workbookViewId="0">
      <selection activeCell="K25" sqref="K25"/>
    </sheetView>
  </sheetViews>
  <sheetFormatPr baseColWidth="10" defaultRowHeight="16"/>
  <cols>
    <col min="1" max="7" width="8.7109375" style="3" customWidth="1"/>
    <col min="17" max="16384" width="10.7109375" style="3"/>
  </cols>
  <sheetData>
    <row r="1" spans="1:7" ht="17" thickBot="1">
      <c r="A1" s="1" t="s">
        <v>0</v>
      </c>
      <c r="B1" s="1" t="s">
        <v>1</v>
      </c>
      <c r="C1" s="2" t="s">
        <v>14</v>
      </c>
      <c r="D1" s="2" t="s">
        <v>15</v>
      </c>
      <c r="E1" s="1" t="s">
        <v>16</v>
      </c>
      <c r="F1" s="1" t="s">
        <v>17</v>
      </c>
      <c r="G1" s="1" t="s">
        <v>2</v>
      </c>
    </row>
    <row r="2" spans="1:7">
      <c r="A2" s="4">
        <v>42</v>
      </c>
      <c r="B2" s="4">
        <v>5.2</v>
      </c>
      <c r="C2" s="4">
        <f>A2-60</f>
        <v>-18</v>
      </c>
      <c r="D2" s="4">
        <f>B2-7</f>
        <v>-1.7999999999999998</v>
      </c>
      <c r="E2" s="4">
        <f>C2^2</f>
        <v>324</v>
      </c>
      <c r="F2" s="4">
        <f>D2^2</f>
        <v>3.2399999999999993</v>
      </c>
      <c r="G2" s="4">
        <f>C2*D2</f>
        <v>32.4</v>
      </c>
    </row>
    <row r="3" spans="1:7">
      <c r="A3" s="5">
        <v>50</v>
      </c>
      <c r="B3" s="5">
        <v>7.5</v>
      </c>
      <c r="C3" s="4">
        <f t="shared" ref="C3:C8" si="0">A3-60</f>
        <v>-10</v>
      </c>
      <c r="D3" s="4">
        <f t="shared" ref="D3:D8" si="1">B3-7</f>
        <v>0.5</v>
      </c>
      <c r="E3" s="5">
        <f t="shared" ref="E3:E8" si="2">C3^2</f>
        <v>100</v>
      </c>
      <c r="F3" s="5">
        <f t="shared" ref="F3:F8" si="3">D3^2</f>
        <v>0.25</v>
      </c>
      <c r="G3" s="5">
        <f t="shared" ref="G3:G8" si="4">C3*D3</f>
        <v>-5</v>
      </c>
    </row>
    <row r="4" spans="1:7">
      <c r="A4" s="5">
        <v>56</v>
      </c>
      <c r="B4" s="5">
        <v>5.9</v>
      </c>
      <c r="C4" s="4">
        <f t="shared" si="0"/>
        <v>-4</v>
      </c>
      <c r="D4" s="4">
        <f t="shared" si="1"/>
        <v>-1.0999999999999996</v>
      </c>
      <c r="E4" s="5">
        <f t="shared" si="2"/>
        <v>16</v>
      </c>
      <c r="F4" s="5">
        <f t="shared" si="3"/>
        <v>1.2099999999999993</v>
      </c>
      <c r="G4" s="5">
        <f t="shared" si="4"/>
        <v>4.3999999999999986</v>
      </c>
    </row>
    <row r="5" spans="1:7">
      <c r="A5" s="5">
        <v>64</v>
      </c>
      <c r="B5" s="5">
        <v>8.5</v>
      </c>
      <c r="C5" s="4">
        <f t="shared" si="0"/>
        <v>4</v>
      </c>
      <c r="D5" s="4">
        <f t="shared" si="1"/>
        <v>1.5</v>
      </c>
      <c r="E5" s="5">
        <f t="shared" si="2"/>
        <v>16</v>
      </c>
      <c r="F5" s="5">
        <f t="shared" si="3"/>
        <v>2.25</v>
      </c>
      <c r="G5" s="5">
        <f t="shared" si="4"/>
        <v>6</v>
      </c>
    </row>
    <row r="6" spans="1:7">
      <c r="A6" s="5">
        <v>73</v>
      </c>
      <c r="B6" s="5">
        <v>8.5</v>
      </c>
      <c r="C6" s="4">
        <f t="shared" si="0"/>
        <v>13</v>
      </c>
      <c r="D6" s="4">
        <f t="shared" si="1"/>
        <v>1.5</v>
      </c>
      <c r="E6" s="5">
        <f t="shared" si="2"/>
        <v>169</v>
      </c>
      <c r="F6" s="5">
        <f t="shared" si="3"/>
        <v>2.25</v>
      </c>
      <c r="G6" s="5">
        <f t="shared" si="4"/>
        <v>19.5</v>
      </c>
    </row>
    <row r="7" spans="1:7">
      <c r="A7" s="5">
        <v>76</v>
      </c>
      <c r="B7" s="5">
        <v>7.8</v>
      </c>
      <c r="C7" s="4">
        <f t="shared" si="0"/>
        <v>16</v>
      </c>
      <c r="D7" s="4">
        <f t="shared" si="1"/>
        <v>0.79999999999999982</v>
      </c>
      <c r="E7" s="5">
        <f t="shared" si="2"/>
        <v>256</v>
      </c>
      <c r="F7" s="5">
        <f t="shared" si="3"/>
        <v>0.63999999999999968</v>
      </c>
      <c r="G7" s="5">
        <f t="shared" si="4"/>
        <v>12.799999999999997</v>
      </c>
    </row>
    <row r="8" spans="1:7" ht="17" thickBot="1">
      <c r="A8" s="6">
        <v>80</v>
      </c>
      <c r="B8" s="6">
        <v>8.4</v>
      </c>
      <c r="C8" s="6">
        <f t="shared" si="0"/>
        <v>20</v>
      </c>
      <c r="D8" s="6">
        <f t="shared" si="1"/>
        <v>1.4000000000000004</v>
      </c>
      <c r="E8" s="6">
        <f t="shared" si="2"/>
        <v>400</v>
      </c>
      <c r="F8" s="6">
        <f t="shared" si="3"/>
        <v>1.9600000000000011</v>
      </c>
      <c r="G8" s="6">
        <f t="shared" si="4"/>
        <v>28.000000000000007</v>
      </c>
    </row>
    <row r="9" spans="1:7">
      <c r="C9" s="4">
        <f>SUM(C2:C8)</f>
        <v>21</v>
      </c>
      <c r="D9" s="4">
        <f t="shared" ref="D9:G9" si="5">SUM(D2:D8)</f>
        <v>2.8000000000000007</v>
      </c>
      <c r="E9" s="5">
        <f t="shared" si="5"/>
        <v>1281</v>
      </c>
      <c r="F9" s="5">
        <f t="shared" si="5"/>
        <v>11.8</v>
      </c>
      <c r="G9" s="5">
        <f t="shared" si="5"/>
        <v>98.1</v>
      </c>
    </row>
    <row r="10" spans="1:7" ht="17" thickBot="1">
      <c r="C10" s="6">
        <f>AVERAGE(C2:C8)</f>
        <v>3</v>
      </c>
      <c r="D10" s="6">
        <f t="shared" ref="D10:G10" si="6">AVERAGE(D2:D8)</f>
        <v>0.40000000000000008</v>
      </c>
      <c r="E10" s="6">
        <f t="shared" si="6"/>
        <v>183</v>
      </c>
      <c r="F10" s="6">
        <f t="shared" si="6"/>
        <v>1.6857142857142857</v>
      </c>
      <c r="G10" s="6">
        <f t="shared" si="6"/>
        <v>14.014285714285714</v>
      </c>
    </row>
    <row r="12" spans="1:7">
      <c r="A12" s="9" t="s">
        <v>6</v>
      </c>
      <c r="C12" s="10">
        <f>G10-C10*D10</f>
        <v>12.814285714285713</v>
      </c>
    </row>
    <row r="13" spans="1:7">
      <c r="A13" s="9" t="s">
        <v>7</v>
      </c>
      <c r="C13" s="11">
        <f>E10-C10^2</f>
        <v>174</v>
      </c>
    </row>
    <row r="14" spans="1:7">
      <c r="A14" s="9" t="s">
        <v>8</v>
      </c>
      <c r="C14" s="11">
        <f>F10-D10^2</f>
        <v>1.5257142857142856</v>
      </c>
    </row>
    <row r="15" spans="1:7">
      <c r="A15" s="9" t="s">
        <v>9</v>
      </c>
      <c r="C15" s="13">
        <f>C12/SQRT(C13)/SQRT(C14)</f>
        <v>0.78647183172977597</v>
      </c>
    </row>
    <row r="16" spans="1:7">
      <c r="A16" s="9" t="s">
        <v>10</v>
      </c>
      <c r="C16" s="13">
        <f>C12/C13</f>
        <v>7.3645320197044326E-2</v>
      </c>
    </row>
    <row r="17" spans="1:3">
      <c r="A17" s="9" t="s">
        <v>11</v>
      </c>
      <c r="C17" s="13">
        <f>(D10+7)-C16*(C10+60)</f>
        <v>2.7603448275862075</v>
      </c>
    </row>
    <row r="19" spans="1:3">
      <c r="A19" s="3" t="s">
        <v>5</v>
      </c>
      <c r="C19" s="11">
        <f>(5-C17)/C16</f>
        <v>30.411371237458191</v>
      </c>
    </row>
  </sheetData>
  <phoneticPr fontId="2"/>
  <pageMargins left="0.7" right="0.7" top="0.75" bottom="0.75" header="0.3" footer="0.3"/>
  <pageSetup paperSize="9" scale="60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tabSelected="1" topLeftCell="A17" zoomScale="125" zoomScaleNormal="125" zoomScalePageLayoutView="125" workbookViewId="0">
      <selection activeCell="A7" sqref="A7:G7"/>
    </sheetView>
  </sheetViews>
  <sheetFormatPr baseColWidth="10" defaultColWidth="12.7109375" defaultRowHeight="16"/>
  <cols>
    <col min="1" max="7" width="8.7109375" style="3" customWidth="1"/>
    <col min="8" max="16384" width="12.7109375" style="3"/>
  </cols>
  <sheetData>
    <row r="1" spans="1:7" ht="19" thickBot="1">
      <c r="A1" s="1" t="s">
        <v>0</v>
      </c>
      <c r="B1" s="1" t="s">
        <v>1</v>
      </c>
      <c r="C1" s="2" t="s">
        <v>3</v>
      </c>
      <c r="D1" s="2" t="s">
        <v>4</v>
      </c>
      <c r="E1" s="1" t="s">
        <v>12</v>
      </c>
      <c r="F1" s="1" t="s">
        <v>13</v>
      </c>
      <c r="G1" s="1" t="s">
        <v>2</v>
      </c>
    </row>
    <row r="2" spans="1:7">
      <c r="A2" s="4">
        <v>20</v>
      </c>
      <c r="B2" s="4">
        <v>95</v>
      </c>
      <c r="C2" s="4">
        <f>A2</f>
        <v>20</v>
      </c>
      <c r="D2" s="4">
        <f>B2</f>
        <v>95</v>
      </c>
      <c r="E2" s="4">
        <f>C2^2</f>
        <v>400</v>
      </c>
      <c r="F2" s="4">
        <f>D2^2</f>
        <v>9025</v>
      </c>
      <c r="G2" s="4">
        <f>C2*D2</f>
        <v>1900</v>
      </c>
    </row>
    <row r="3" spans="1:7">
      <c r="A3" s="5">
        <v>18</v>
      </c>
      <c r="B3" s="5">
        <v>88</v>
      </c>
      <c r="C3" s="4">
        <f t="shared" ref="C3:C7" si="0">A3</f>
        <v>18</v>
      </c>
      <c r="D3" s="4">
        <f t="shared" ref="D3:D7" si="1">B3</f>
        <v>88</v>
      </c>
      <c r="E3" s="5">
        <f t="shared" ref="E3:F7" si="2">C3^2</f>
        <v>324</v>
      </c>
      <c r="F3" s="5">
        <f t="shared" si="2"/>
        <v>7744</v>
      </c>
      <c r="G3" s="5">
        <f t="shared" ref="G3:G7" si="3">C3*D3</f>
        <v>1584</v>
      </c>
    </row>
    <row r="4" spans="1:7">
      <c r="A4" s="5">
        <v>11</v>
      </c>
      <c r="B4" s="5">
        <v>50</v>
      </c>
      <c r="C4" s="4">
        <f t="shared" si="0"/>
        <v>11</v>
      </c>
      <c r="D4" s="4">
        <f t="shared" si="1"/>
        <v>50</v>
      </c>
      <c r="E4" s="5">
        <f t="shared" si="2"/>
        <v>121</v>
      </c>
      <c r="F4" s="5">
        <f t="shared" si="2"/>
        <v>2500</v>
      </c>
      <c r="G4" s="5">
        <f t="shared" si="3"/>
        <v>550</v>
      </c>
    </row>
    <row r="5" spans="1:7">
      <c r="A5" s="5">
        <v>7</v>
      </c>
      <c r="B5" s="5">
        <v>30</v>
      </c>
      <c r="C5" s="4">
        <f t="shared" si="0"/>
        <v>7</v>
      </c>
      <c r="D5" s="4">
        <f t="shared" si="1"/>
        <v>30</v>
      </c>
      <c r="E5" s="5">
        <f t="shared" si="2"/>
        <v>49</v>
      </c>
      <c r="F5" s="5">
        <f t="shared" si="2"/>
        <v>900</v>
      </c>
      <c r="G5" s="5">
        <f t="shared" si="3"/>
        <v>210</v>
      </c>
    </row>
    <row r="6" spans="1:7">
      <c r="A6" s="5">
        <v>12</v>
      </c>
      <c r="B6" s="5">
        <v>62</v>
      </c>
      <c r="C6" s="4">
        <f t="shared" si="0"/>
        <v>12</v>
      </c>
      <c r="D6" s="4">
        <f t="shared" si="1"/>
        <v>62</v>
      </c>
      <c r="E6" s="5">
        <f t="shared" si="2"/>
        <v>144</v>
      </c>
      <c r="F6" s="5">
        <f t="shared" si="2"/>
        <v>3844</v>
      </c>
      <c r="G6" s="5">
        <f t="shared" si="3"/>
        <v>744</v>
      </c>
    </row>
    <row r="7" spans="1:7" ht="17" thickBot="1">
      <c r="A7" s="6">
        <v>15</v>
      </c>
      <c r="B7" s="6">
        <v>74</v>
      </c>
      <c r="C7" s="6">
        <f t="shared" si="0"/>
        <v>15</v>
      </c>
      <c r="D7" s="6">
        <f t="shared" si="1"/>
        <v>74</v>
      </c>
      <c r="E7" s="6">
        <f t="shared" si="2"/>
        <v>225</v>
      </c>
      <c r="F7" s="6">
        <f t="shared" si="2"/>
        <v>5476</v>
      </c>
      <c r="G7" s="6">
        <f t="shared" si="3"/>
        <v>1110</v>
      </c>
    </row>
    <row r="8" spans="1:7">
      <c r="A8" s="7"/>
      <c r="B8" s="7"/>
      <c r="C8" s="4">
        <f>SUM(C2:C7)</f>
        <v>83</v>
      </c>
      <c r="D8" s="4">
        <f>SUM(D2:D7)</f>
        <v>399</v>
      </c>
      <c r="E8" s="4">
        <f>SUM(E2:E7)</f>
        <v>1263</v>
      </c>
      <c r="F8" s="4">
        <f>SUM(F2:F7)</f>
        <v>29489</v>
      </c>
      <c r="G8" s="4">
        <f>SUM(G2:G7)</f>
        <v>6098</v>
      </c>
    </row>
    <row r="9" spans="1:7" ht="17" thickBot="1">
      <c r="A9" s="7"/>
      <c r="B9" s="7"/>
      <c r="C9" s="8">
        <f>AVERAGE(C2:C7)</f>
        <v>13.833333333333334</v>
      </c>
      <c r="D9" s="8">
        <f>AVERAGE(D2:D7)</f>
        <v>66.5</v>
      </c>
      <c r="E9" s="8">
        <f>AVERAGE(E2:E7)</f>
        <v>210.5</v>
      </c>
      <c r="F9" s="8">
        <f>AVERAGE(F2:F7)</f>
        <v>4914.833333333333</v>
      </c>
      <c r="G9" s="8">
        <f>AVERAGE(G2:G7)</f>
        <v>1016.3333333333334</v>
      </c>
    </row>
    <row r="11" spans="1:7">
      <c r="A11" s="9" t="s">
        <v>6</v>
      </c>
      <c r="B11" s="12"/>
      <c r="C11" s="10">
        <f>G9-C9*D9</f>
        <v>96.416666666666629</v>
      </c>
    </row>
    <row r="12" spans="1:7">
      <c r="A12" s="9" t="s">
        <v>7</v>
      </c>
      <c r="B12" s="12"/>
      <c r="C12" s="11">
        <f>E9-C9^2</f>
        <v>19.138888888888886</v>
      </c>
    </row>
    <row r="13" spans="1:7">
      <c r="A13" s="9" t="s">
        <v>8</v>
      </c>
      <c r="B13" s="12"/>
      <c r="C13" s="11">
        <f>F9-D9^2</f>
        <v>492.58333333333303</v>
      </c>
    </row>
    <row r="14" spans="1:7">
      <c r="A14" s="9" t="s">
        <v>9</v>
      </c>
      <c r="B14" s="12"/>
      <c r="C14" s="11">
        <f>C11/SQRT(C12)/SQRT(C13)</f>
        <v>0.99301062569871246</v>
      </c>
    </row>
    <row r="15" spans="1:7">
      <c r="A15" s="9" t="s">
        <v>10</v>
      </c>
      <c r="B15" s="12"/>
      <c r="C15" s="11">
        <f>C11/C12</f>
        <v>5.0377358490566024</v>
      </c>
    </row>
    <row r="16" spans="1:7">
      <c r="A16" s="9" t="s">
        <v>11</v>
      </c>
      <c r="B16" s="12"/>
      <c r="C16" s="11">
        <f>D9-C15*C9</f>
        <v>-3.188679245282998</v>
      </c>
    </row>
    <row r="18" spans="1:3">
      <c r="A18" s="3" t="s">
        <v>18</v>
      </c>
      <c r="C18" s="11">
        <f>(80-C16)/C15</f>
        <v>16.513108614232209</v>
      </c>
    </row>
  </sheetData>
  <phoneticPr fontId="1"/>
  <pageMargins left="0.7" right="0.7" top="0.75" bottom="0.75" header="0.3" footer="0.3"/>
  <pageSetup paperSize="9" scale="94"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問題1</vt:lpstr>
      <vt:lpstr>問題2</vt:lpstr>
    </vt:vector>
  </TitlesOfParts>
  <Company>中央大学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鍬田 政人</dc:creator>
  <cp:lastModifiedBy>Masato Kuwata</cp:lastModifiedBy>
  <cp:lastPrinted>2019-01-14T02:56:01Z</cp:lastPrinted>
  <dcterms:created xsi:type="dcterms:W3CDTF">2015-01-08T06:12:01Z</dcterms:created>
  <dcterms:modified xsi:type="dcterms:W3CDTF">2019-01-14T04:57:54Z</dcterms:modified>
</cp:coreProperties>
</file>